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X:\VEREJNE ZAKAZKY\k odevzdani\!! K ODEVZDANI\VZ220079 - 29.3. - ZCU - Výpočetní technika (III.) 023 - 2022\Odevzdání\"/>
    </mc:Choice>
  </mc:AlternateContent>
  <xr:revisionPtr revIDLastSave="0" documentId="13_ncr:1_{1BDFB1ED-8091-4B03-894F-A815A481351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technika'!$B$6:$V$15</definedName>
    <definedName name="_xlnm.Print_Area" localSheetId="0">'Výpočetní technika'!$B$1:$V$19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14" i="1" l="1"/>
  <c r="T14" i="1"/>
  <c r="P14" i="1" l="1"/>
  <c r="S12" i="1"/>
  <c r="T12" i="1"/>
  <c r="S13" i="1"/>
  <c r="T13" i="1"/>
  <c r="P12" i="1"/>
  <c r="P13" i="1"/>
  <c r="S11" i="1"/>
  <c r="P11" i="1"/>
  <c r="T11" i="1" l="1"/>
  <c r="S15" i="1" l="1"/>
  <c r="T15" i="1"/>
  <c r="P15" i="1"/>
  <c r="S9" i="1"/>
  <c r="T9" i="1"/>
  <c r="P9" i="1"/>
  <c r="S10" i="1"/>
  <c r="S8" i="1"/>
  <c r="T8" i="1"/>
  <c r="P8" i="1"/>
  <c r="P10" i="1"/>
  <c r="T7" i="1"/>
  <c r="P7" i="1"/>
  <c r="Q18" i="1" l="1"/>
  <c r="T10" i="1"/>
  <c r="S7" i="1"/>
  <c r="R18" i="1" s="1"/>
</calcChain>
</file>

<file path=xl/sharedStrings.xml><?xml version="1.0" encoding="utf-8"?>
<sst xmlns="http://schemas.openxmlformats.org/spreadsheetml/2006/main" count="90" uniqueCount="67">
  <si>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</si>
  <si>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</si>
  <si>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</si>
  <si>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</si>
  <si>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</si>
  <si>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</si>
  <si>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</si>
  <si>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</si>
  <si>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</si>
  <si>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</si>
  <si>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</si>
  <si>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30234100-9 - Magnetické disky </t>
  </si>
  <si>
    <t>30234600-4 - Flash paměť</t>
  </si>
  <si>
    <t>30237132-3 - Rozhraní USB (univerzální sériová sběrnice)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</si>
  <si>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</si>
  <si>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</si>
  <si>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</si>
  <si>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</si>
  <si>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</si>
  <si>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</si>
  <si>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</si>
  <si>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</si>
  <si>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</si>
  <si>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</si>
  <si>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</si>
  <si>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</si>
  <si>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</si>
  <si>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</si>
  <si>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</si>
  <si>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</si>
  <si>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</si>
  <si>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</si>
  <si>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</si>
  <si>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NE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</si>
  <si>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</si>
  <si>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Příloha č. 2 Kupní smlouvy - technická specifikace
Výpočetní technika (III.) 023 - 2022 </t>
  </si>
  <si>
    <t>SSD přenosný disk</t>
  </si>
  <si>
    <t>USB Flash disk</t>
  </si>
  <si>
    <t>SDHC paměťová karta</t>
  </si>
  <si>
    <t>USB hub</t>
  </si>
  <si>
    <t>Kabel HDMI - DisplayPort</t>
  </si>
  <si>
    <t>Pevný disk</t>
  </si>
  <si>
    <t>Společná faktura</t>
  </si>
  <si>
    <t>Název projektu:  LABIR-PAV / Předaplikační výzkum infračervených technologií
Číslo projektu:  CZ.02.1.01/0.0/0.0/18_069/0010018</t>
  </si>
  <si>
    <t>Ing. Vladislav Lang, Ph.D.,
Tel.: 725 519 955,
37763 4717</t>
  </si>
  <si>
    <t>Teslova 1200/11, 
301 00 Plzeň,
Nové technologie – výzkumné centrum - Infračervené technologie,
budova H - místnost TH 214</t>
  </si>
  <si>
    <t>Název projektu: Beterka
Číslo projektu: VI04000029</t>
  </si>
  <si>
    <t>SSD přenosný disk na USB 3.2 Gen2.
Kapacita minimálně 500 GB.
Rychlost čtení min. 1050 MB/s.
Rychlost zápisu min. 1000 MB/s.
V-NAND flash.
Odolný proti nárazům a otřesům.
AES 256-bit hardwarové šifrování.
Součástí USB kabely: typ-C na typ-A a propojovací typ-C.</t>
  </si>
  <si>
    <t xml:space="preserve">Kapacita minimálně 16 GB.
Rozhraní USB 3.0/3.1 Gen 1.
Rychlost čtení min. 40 MB/s.
Rychlost zápisu min. 10 MB/s. </t>
  </si>
  <si>
    <t>Paměťová karta typu SDHC (může být řešeno i microSDHC kartou s adaptérem) s kapacitou 16 GB.
Rychlostní třída Class 10 s minimální rychlostí zápisu 10 MB/s a minimální rychlostí čtení 80 MB/s.
UHS třída: U1, UHS-I.
Video třída: V10.</t>
  </si>
  <si>
    <t>Kabel HDMI-HDMI</t>
  </si>
  <si>
    <t>Redukce Mini DisplayPort - HDMI</t>
  </si>
  <si>
    <t>Kabel HDMI (male) typ A - HDMI (male) typ A, podpora 4K, délka 10 m, pozlacené konektory.</t>
  </si>
  <si>
    <t>Kabel HDMI (male) typ A - HDMI (male) typ A, podpora 4K, délka 20 m, pozlacené konektory.</t>
  </si>
  <si>
    <t xml:space="preserve">USB 3.0 hub, min. 4 porty.
Kovové tělo.
Přenosová rychlost až 5 Gb/s. 
Přepěťová ochrana. </t>
  </si>
  <si>
    <t>Interní HDD.
Kapacita minimálně 1 TB.
Formát 3,5".
Rozhraní SATA 6 Gb/s.
Velikost vyrovnávací paměti minimálně 64 MB.</t>
  </si>
  <si>
    <t>Kabel HDMI (male) typ A - DisplayPort (male).
Kompatibilní s DisplayPort 1.2/1.1 a HDMI 2.0/1.4. (v PC HDMI na monitoru DisplayPort)
Délka kabelu 2 metry.</t>
  </si>
  <si>
    <t>Redukce miniDisplayPort (male) - HDMI (female), podpora 4K, DisplayPort 1.2. (na PC miniDisplayPort - na monitoru HDMI).</t>
  </si>
  <si>
    <t>Samsung Portable SSD T7 Touch 500GB černý (MU-PC500K/WW), včetně propojovacích kabelů, záruka 24 měsíců</t>
  </si>
  <si>
    <t>SanDisk Ultra Flair 16GB černá (SDCZ73-016G-G46),záruka 24 měsíců</t>
  </si>
  <si>
    <t>Verbatim MicroSDHC 16GB Premium + SD adaptér (44082), záruka 24 měsíců</t>
  </si>
  <si>
    <t>PREMIUMCORD kabel 1.2 DisplayPort-HDMI 2.0, M/M, propojovací, 2m, černý (kportadk04-02), záruka 24 měsíců</t>
  </si>
  <si>
    <t>LENOVO adaptér Mini DisplayPort-HDMI, M/F (0B47089), záruka 24 měsíců</t>
  </si>
  <si>
    <t>PREMIUMCORD kabel HDMI-HDMI, M/M, propojovací, 10m, černý, v1.4 (kphdme10), záruka 24 měsíců</t>
  </si>
  <si>
    <t>PREMIUMCORD kabel HDMI-HDMI, M/M, propojovací, 20m, černý, v1.4 (kphdme20), záruka 24 měsíců</t>
  </si>
  <si>
    <t>i-tec USB 3.0 Metal pasivní 4 portový HUB (U3HUBMETAL403), záruka 24 měsíců</t>
  </si>
  <si>
    <t>Seagate BarraCuda 1TB (ST1000DM010),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</si>
</sst>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13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16" fillId="5" borderId="15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4" fillId="4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17" fillId="3" borderId="14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7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4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12" fillId="3" borderId="20" xfId="0" applyFont="1" applyFill="1" applyBorder="1" applyAlignment="1">
      <alignment horizontal="center" vertical="center" wrapText="1"/>
    </xf>
    <xf numFmtId="3" fontId="0" fillId="2" borderId="21" xfId="0" applyNumberForma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4" fillId="4" borderId="22" xfId="0" applyFont="1" applyFill="1" applyBorder="1" applyAlignment="1">
      <alignment horizontal="center" vertical="center" wrapText="1"/>
    </xf>
    <xf numFmtId="164" fontId="0" fillId="3" borderId="22" xfId="0" applyNumberFormat="1" applyFill="1" applyBorder="1" applyAlignment="1">
      <alignment horizontal="right" vertical="center" indent="1"/>
    </xf>
    <xf numFmtId="0" fontId="4" fillId="6" borderId="14" xfId="0" applyFont="1" applyFill="1" applyBorder="1" applyAlignment="1">
      <alignment horizontal="left" vertical="center" wrapText="1" indent="1"/>
    </xf>
    <xf numFmtId="0" fontId="4" fillId="6" borderId="20" xfId="0" applyFont="1" applyFill="1" applyBorder="1" applyAlignment="1">
      <alignment horizontal="left" vertical="center" wrapText="1" indent="1"/>
    </xf>
    <xf numFmtId="0" fontId="4" fillId="6" borderId="22" xfId="0" applyFont="1" applyFill="1" applyBorder="1" applyAlignment="1">
      <alignment horizontal="left" vertical="center" wrapText="1" indent="1"/>
    </xf>
    <xf numFmtId="0" fontId="4" fillId="6" borderId="18" xfId="0" applyFont="1" applyFill="1" applyBorder="1" applyAlignment="1">
      <alignment horizontal="left" vertical="center" wrapText="1" indent="1"/>
    </xf>
    <xf numFmtId="0" fontId="3" fillId="6" borderId="20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" fillId="6" borderId="20" xfId="0" applyFont="1" applyFill="1" applyBorder="1" applyAlignment="1">
      <alignment horizontal="left" vertical="center" wrapText="1" indent="1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0" fontId="14" fillId="4" borderId="20" xfId="0" applyFont="1" applyFill="1" applyBorder="1" applyAlignment="1" applyProtection="1">
      <alignment horizontal="left" vertical="center" wrapText="1" indent="1"/>
      <protection locked="0"/>
    </xf>
    <xf numFmtId="0" fontId="14" fillId="4" borderId="22" xfId="0" applyFont="1" applyFill="1" applyBorder="1" applyAlignment="1" applyProtection="1">
      <alignment horizontal="left" vertical="center" wrapText="1" indent="1"/>
      <protection locked="0"/>
    </xf>
    <xf numFmtId="0" fontId="14" fillId="4" borderId="18" xfId="0" applyFont="1" applyFill="1" applyBorder="1" applyAlignment="1" applyProtection="1">
      <alignment horizontal="lef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12" fillId="6" borderId="16" xfId="0" applyFont="1" applyFill="1" applyBorder="1" applyAlignment="1">
      <alignment horizontal="center" vertical="center" wrapText="1"/>
    </xf>
    <xf numFmtId="0" fontId="12" fillId="6" borderId="12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5"/>
  <sheetViews>
    <sheetView tabSelected="1" topLeftCell="G10" zoomScaleNormal="100" workbookViewId="0">
      <selection activeCell="G16" sqref="G16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00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42578125" style="1" customWidth="1"/>
    <col min="11" max="11" width="74" style="5" customWidth="1"/>
    <col min="12" max="12" width="27" style="5" customWidth="1"/>
    <col min="13" max="13" width="28.140625" style="5" customWidth="1"/>
    <col min="14" max="14" width="42.8554687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57" style="6" customWidth="1"/>
    <col min="23" max="16384" width="9.140625" style="5"/>
  </cols>
  <sheetData>
    <row r="1" spans="1:22" ht="40.9" customHeight="1" x14ac:dyDescent="0.25">
      <c r="B1" s="111" t="s">
        <v>35</v>
      </c>
      <c r="C1" s="112"/>
      <c r="D1" s="112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89"/>
      <c r="E3" s="89"/>
      <c r="F3" s="8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9"/>
      <c r="E4" s="89"/>
      <c r="F4" s="89"/>
      <c r="G4" s="89"/>
      <c r="H4" s="8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13" t="s">
        <v>2</v>
      </c>
      <c r="H5" s="114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15</v>
      </c>
      <c r="D6" s="39" t="s">
        <v>4</v>
      </c>
      <c r="E6" s="39" t="s">
        <v>16</v>
      </c>
      <c r="F6" s="39" t="s">
        <v>17</v>
      </c>
      <c r="G6" s="44" t="s">
        <v>26</v>
      </c>
      <c r="H6" s="45" t="s">
        <v>28</v>
      </c>
      <c r="I6" s="40" t="s">
        <v>18</v>
      </c>
      <c r="J6" s="39" t="s">
        <v>19</v>
      </c>
      <c r="K6" s="39" t="s">
        <v>32</v>
      </c>
      <c r="L6" s="41" t="s">
        <v>20</v>
      </c>
      <c r="M6" s="42" t="s">
        <v>21</v>
      </c>
      <c r="N6" s="41" t="s">
        <v>22</v>
      </c>
      <c r="O6" s="56" t="s">
        <v>34</v>
      </c>
      <c r="P6" s="41" t="s">
        <v>23</v>
      </c>
      <c r="Q6" s="39" t="s">
        <v>5</v>
      </c>
      <c r="R6" s="43" t="s">
        <v>6</v>
      </c>
      <c r="S6" s="88" t="s">
        <v>7</v>
      </c>
      <c r="T6" s="88" t="s">
        <v>8</v>
      </c>
      <c r="U6" s="41" t="s">
        <v>24</v>
      </c>
      <c r="V6" s="41" t="s">
        <v>25</v>
      </c>
    </row>
    <row r="7" spans="1:22" ht="149.25" customHeight="1" thickTop="1" x14ac:dyDescent="0.25">
      <c r="A7" s="20"/>
      <c r="B7" s="48">
        <v>1</v>
      </c>
      <c r="C7" s="66" t="s">
        <v>36</v>
      </c>
      <c r="D7" s="49">
        <v>1</v>
      </c>
      <c r="E7" s="50" t="s">
        <v>27</v>
      </c>
      <c r="F7" s="83" t="s">
        <v>47</v>
      </c>
      <c r="G7" s="91" t="s">
        <v>58</v>
      </c>
      <c r="H7" s="51" t="s">
        <v>33</v>
      </c>
      <c r="I7" s="121" t="s">
        <v>42</v>
      </c>
      <c r="J7" s="130" t="s">
        <v>31</v>
      </c>
      <c r="K7" s="121" t="s">
        <v>43</v>
      </c>
      <c r="L7" s="126"/>
      <c r="M7" s="115" t="s">
        <v>44</v>
      </c>
      <c r="N7" s="115" t="s">
        <v>45</v>
      </c>
      <c r="O7" s="118">
        <v>14</v>
      </c>
      <c r="P7" s="52">
        <f t="shared" ref="P7:P15" si="0">D7*Q7</f>
        <v>2000</v>
      </c>
      <c r="Q7" s="53">
        <v>2000</v>
      </c>
      <c r="R7" s="95">
        <v>2000</v>
      </c>
      <c r="S7" s="54">
        <f t="shared" ref="S7:S15" si="1">D7*R7</f>
        <v>2000</v>
      </c>
      <c r="T7" s="55" t="str">
        <f t="shared" ref="T7" si="2">IF(ISNUMBER(R7), IF(R7&gt;Q7,"NEVYHOVUJE","VYHOVUJE")," ")</f>
        <v>VYHOVUJE</v>
      </c>
      <c r="U7" s="108"/>
      <c r="V7" s="50" t="s">
        <v>12</v>
      </c>
    </row>
    <row r="8" spans="1:22" ht="69.75" customHeight="1" x14ac:dyDescent="0.25">
      <c r="A8" s="20"/>
      <c r="B8" s="67">
        <v>2</v>
      </c>
      <c r="C8" s="68" t="s">
        <v>37</v>
      </c>
      <c r="D8" s="69">
        <v>4</v>
      </c>
      <c r="E8" s="70" t="s">
        <v>27</v>
      </c>
      <c r="F8" s="84" t="s">
        <v>48</v>
      </c>
      <c r="G8" s="92" t="s">
        <v>59</v>
      </c>
      <c r="H8" s="71" t="s">
        <v>33</v>
      </c>
      <c r="I8" s="129"/>
      <c r="J8" s="131"/>
      <c r="K8" s="122"/>
      <c r="L8" s="127"/>
      <c r="M8" s="116"/>
      <c r="N8" s="116"/>
      <c r="O8" s="119"/>
      <c r="P8" s="72">
        <f t="shared" si="0"/>
        <v>720</v>
      </c>
      <c r="Q8" s="73">
        <v>180</v>
      </c>
      <c r="R8" s="96">
        <v>162</v>
      </c>
      <c r="S8" s="74">
        <f t="shared" si="1"/>
        <v>648</v>
      </c>
      <c r="T8" s="75" t="str">
        <f t="shared" ref="T8:T10" si="3">IF(ISNUMBER(R8), IF(R8&gt;Q8,"NEVYHOVUJE","VYHOVUJE")," ")</f>
        <v>VYHOVUJE</v>
      </c>
      <c r="U8" s="109"/>
      <c r="V8" s="70" t="s">
        <v>12</v>
      </c>
    </row>
    <row r="9" spans="1:22" ht="90" customHeight="1" x14ac:dyDescent="0.25">
      <c r="A9" s="20"/>
      <c r="B9" s="67">
        <v>3</v>
      </c>
      <c r="C9" s="68" t="s">
        <v>38</v>
      </c>
      <c r="D9" s="69">
        <v>1</v>
      </c>
      <c r="E9" s="70" t="s">
        <v>27</v>
      </c>
      <c r="F9" s="84" t="s">
        <v>49</v>
      </c>
      <c r="G9" s="92" t="s">
        <v>60</v>
      </c>
      <c r="H9" s="71" t="s">
        <v>33</v>
      </c>
      <c r="I9" s="129"/>
      <c r="J9" s="131"/>
      <c r="K9" s="122"/>
      <c r="L9" s="127"/>
      <c r="M9" s="116"/>
      <c r="N9" s="116"/>
      <c r="O9" s="119"/>
      <c r="P9" s="72">
        <f t="shared" si="0"/>
        <v>150</v>
      </c>
      <c r="Q9" s="73">
        <v>150</v>
      </c>
      <c r="R9" s="96">
        <v>133</v>
      </c>
      <c r="S9" s="74">
        <f t="shared" si="1"/>
        <v>133</v>
      </c>
      <c r="T9" s="75" t="str">
        <f t="shared" ref="T9" si="4">IF(ISNUMBER(R9), IF(R9&gt;Q9,"NEVYHOVUJE","VYHOVUJE")," ")</f>
        <v>VYHOVUJE</v>
      </c>
      <c r="U9" s="109"/>
      <c r="V9" s="70" t="s">
        <v>12</v>
      </c>
    </row>
    <row r="10" spans="1:22" ht="60.75" customHeight="1" x14ac:dyDescent="0.25">
      <c r="A10" s="20"/>
      <c r="B10" s="67">
        <v>4</v>
      </c>
      <c r="C10" s="76" t="s">
        <v>40</v>
      </c>
      <c r="D10" s="69">
        <v>5</v>
      </c>
      <c r="E10" s="70" t="s">
        <v>27</v>
      </c>
      <c r="F10" s="87" t="s">
        <v>56</v>
      </c>
      <c r="G10" s="92" t="s">
        <v>61</v>
      </c>
      <c r="H10" s="71" t="s">
        <v>33</v>
      </c>
      <c r="I10" s="129"/>
      <c r="J10" s="131"/>
      <c r="K10" s="122"/>
      <c r="L10" s="127"/>
      <c r="M10" s="116"/>
      <c r="N10" s="116"/>
      <c r="O10" s="119"/>
      <c r="P10" s="72">
        <f t="shared" si="0"/>
        <v>2250</v>
      </c>
      <c r="Q10" s="73">
        <v>450</v>
      </c>
      <c r="R10" s="96">
        <v>293</v>
      </c>
      <c r="S10" s="74">
        <f t="shared" si="1"/>
        <v>1465</v>
      </c>
      <c r="T10" s="75" t="str">
        <f t="shared" si="3"/>
        <v>VYHOVUJE</v>
      </c>
      <c r="U10" s="109"/>
      <c r="V10" s="70" t="s">
        <v>14</v>
      </c>
    </row>
    <row r="11" spans="1:22" ht="46.5" customHeight="1" x14ac:dyDescent="0.25">
      <c r="A11" s="20"/>
      <c r="B11" s="67">
        <v>5</v>
      </c>
      <c r="C11" s="76" t="s">
        <v>51</v>
      </c>
      <c r="D11" s="69">
        <v>4</v>
      </c>
      <c r="E11" s="70" t="s">
        <v>27</v>
      </c>
      <c r="F11" s="90" t="s">
        <v>57</v>
      </c>
      <c r="G11" s="92" t="s">
        <v>62</v>
      </c>
      <c r="H11" s="71" t="s">
        <v>33</v>
      </c>
      <c r="I11" s="129"/>
      <c r="J11" s="131"/>
      <c r="K11" s="122"/>
      <c r="L11" s="127"/>
      <c r="M11" s="116"/>
      <c r="N11" s="116"/>
      <c r="O11" s="119"/>
      <c r="P11" s="72">
        <f t="shared" si="0"/>
        <v>1520</v>
      </c>
      <c r="Q11" s="73">
        <v>380</v>
      </c>
      <c r="R11" s="96">
        <v>310</v>
      </c>
      <c r="S11" s="74">
        <f t="shared" si="1"/>
        <v>1240</v>
      </c>
      <c r="T11" s="75" t="str">
        <f t="shared" ref="T11" si="5">IF(ISNUMBER(R11), IF(R11&gt;Q11,"NEVYHOVUJE","VYHOVUJE")," ")</f>
        <v>VYHOVUJE</v>
      </c>
      <c r="U11" s="109"/>
      <c r="V11" s="70" t="s">
        <v>14</v>
      </c>
    </row>
    <row r="12" spans="1:22" ht="36.75" customHeight="1" x14ac:dyDescent="0.25">
      <c r="A12" s="20"/>
      <c r="B12" s="77">
        <v>6</v>
      </c>
      <c r="C12" s="78" t="s">
        <v>50</v>
      </c>
      <c r="D12" s="79">
        <v>4</v>
      </c>
      <c r="E12" s="80" t="s">
        <v>27</v>
      </c>
      <c r="F12" s="85" t="s">
        <v>52</v>
      </c>
      <c r="G12" s="93" t="s">
        <v>63</v>
      </c>
      <c r="H12" s="81" t="s">
        <v>33</v>
      </c>
      <c r="I12" s="129"/>
      <c r="J12" s="131"/>
      <c r="K12" s="122"/>
      <c r="L12" s="127"/>
      <c r="M12" s="116"/>
      <c r="N12" s="116"/>
      <c r="O12" s="119"/>
      <c r="P12" s="72">
        <f t="shared" si="0"/>
        <v>1000</v>
      </c>
      <c r="Q12" s="82">
        <v>250</v>
      </c>
      <c r="R12" s="97">
        <v>231</v>
      </c>
      <c r="S12" s="74">
        <f t="shared" si="1"/>
        <v>924</v>
      </c>
      <c r="T12" s="75" t="str">
        <f t="shared" ref="T12:T13" si="6">IF(ISNUMBER(R12), IF(R12&gt;Q12,"NEVYHOVUJE","VYHOVUJE")," ")</f>
        <v>VYHOVUJE</v>
      </c>
      <c r="U12" s="109"/>
      <c r="V12" s="80" t="s">
        <v>14</v>
      </c>
    </row>
    <row r="13" spans="1:22" ht="36.75" customHeight="1" x14ac:dyDescent="0.25">
      <c r="A13" s="20"/>
      <c r="B13" s="77">
        <v>7</v>
      </c>
      <c r="C13" s="78" t="s">
        <v>50</v>
      </c>
      <c r="D13" s="79">
        <v>2</v>
      </c>
      <c r="E13" s="80" t="s">
        <v>27</v>
      </c>
      <c r="F13" s="85" t="s">
        <v>53</v>
      </c>
      <c r="G13" s="93" t="s">
        <v>64</v>
      </c>
      <c r="H13" s="81" t="s">
        <v>33</v>
      </c>
      <c r="I13" s="129"/>
      <c r="J13" s="131"/>
      <c r="K13" s="123"/>
      <c r="L13" s="127"/>
      <c r="M13" s="116"/>
      <c r="N13" s="116"/>
      <c r="O13" s="119"/>
      <c r="P13" s="72">
        <f t="shared" si="0"/>
        <v>1800</v>
      </c>
      <c r="Q13" s="82">
        <v>900</v>
      </c>
      <c r="R13" s="97">
        <v>688</v>
      </c>
      <c r="S13" s="74">
        <f t="shared" si="1"/>
        <v>1376</v>
      </c>
      <c r="T13" s="75" t="str">
        <f t="shared" si="6"/>
        <v>VYHOVUJE</v>
      </c>
      <c r="U13" s="109"/>
      <c r="V13" s="80" t="s">
        <v>14</v>
      </c>
    </row>
    <row r="14" spans="1:22" ht="67.5" customHeight="1" x14ac:dyDescent="0.25">
      <c r="A14" s="20"/>
      <c r="B14" s="77">
        <v>8</v>
      </c>
      <c r="C14" s="76" t="s">
        <v>39</v>
      </c>
      <c r="D14" s="69">
        <v>3</v>
      </c>
      <c r="E14" s="70" t="s">
        <v>27</v>
      </c>
      <c r="F14" s="84" t="s">
        <v>54</v>
      </c>
      <c r="G14" s="93" t="s">
        <v>65</v>
      </c>
      <c r="H14" s="81" t="s">
        <v>33</v>
      </c>
      <c r="I14" s="129"/>
      <c r="J14" s="131"/>
      <c r="K14" s="124" t="s">
        <v>46</v>
      </c>
      <c r="L14" s="127"/>
      <c r="M14" s="116"/>
      <c r="N14" s="116"/>
      <c r="O14" s="119"/>
      <c r="P14" s="72">
        <f t="shared" si="0"/>
        <v>1200</v>
      </c>
      <c r="Q14" s="82">
        <v>400</v>
      </c>
      <c r="R14" s="97">
        <v>243</v>
      </c>
      <c r="S14" s="74">
        <f t="shared" si="1"/>
        <v>729</v>
      </c>
      <c r="T14" s="75" t="str">
        <f t="shared" ref="T14" si="7">IF(ISNUMBER(R14), IF(R14&gt;Q14,"NEVYHOVUJE","VYHOVUJE")," ")</f>
        <v>VYHOVUJE</v>
      </c>
      <c r="U14" s="109"/>
      <c r="V14" s="80" t="s">
        <v>13</v>
      </c>
    </row>
    <row r="15" spans="1:22" ht="111.75" customHeight="1" thickBot="1" x14ac:dyDescent="0.3">
      <c r="A15" s="20"/>
      <c r="B15" s="57">
        <v>9</v>
      </c>
      <c r="C15" s="58" t="s">
        <v>41</v>
      </c>
      <c r="D15" s="59">
        <v>2</v>
      </c>
      <c r="E15" s="60" t="s">
        <v>27</v>
      </c>
      <c r="F15" s="86" t="s">
        <v>55</v>
      </c>
      <c r="G15" s="94" t="s">
        <v>66</v>
      </c>
      <c r="H15" s="61" t="s">
        <v>33</v>
      </c>
      <c r="I15" s="125"/>
      <c r="J15" s="132"/>
      <c r="K15" s="125"/>
      <c r="L15" s="128"/>
      <c r="M15" s="117"/>
      <c r="N15" s="117"/>
      <c r="O15" s="120"/>
      <c r="P15" s="62">
        <f t="shared" si="0"/>
        <v>2000</v>
      </c>
      <c r="Q15" s="63">
        <v>1000</v>
      </c>
      <c r="R15" s="98">
        <v>881</v>
      </c>
      <c r="S15" s="64">
        <f t="shared" si="1"/>
        <v>1762</v>
      </c>
      <c r="T15" s="65" t="str">
        <f t="shared" ref="T15" si="8">IF(ISNUMBER(R15), IF(R15&gt;Q15,"NEVYHOVUJE","VYHOVUJE")," ")</f>
        <v>VYHOVUJE</v>
      </c>
      <c r="U15" s="110"/>
      <c r="V15" s="60" t="s">
        <v>11</v>
      </c>
    </row>
    <row r="16" spans="1:22" ht="17.45" customHeight="1" thickTop="1" thickBot="1" x14ac:dyDescent="0.3">
      <c r="C16" s="5"/>
      <c r="D16" s="5"/>
      <c r="E16" s="5"/>
      <c r="F16" s="5"/>
      <c r="G16" s="33"/>
      <c r="H16" s="33"/>
      <c r="I16" s="5"/>
      <c r="J16" s="5"/>
      <c r="N16" s="5"/>
      <c r="O16" s="5"/>
      <c r="P16" s="5"/>
    </row>
    <row r="17" spans="2:22" ht="51.75" customHeight="1" thickTop="1" thickBot="1" x14ac:dyDescent="0.3">
      <c r="B17" s="106" t="s">
        <v>30</v>
      </c>
      <c r="C17" s="106"/>
      <c r="D17" s="106"/>
      <c r="E17" s="106"/>
      <c r="F17" s="106"/>
      <c r="G17" s="106"/>
      <c r="H17" s="47"/>
      <c r="I17" s="47"/>
      <c r="J17" s="21"/>
      <c r="K17" s="21"/>
      <c r="L17" s="7"/>
      <c r="M17" s="7"/>
      <c r="N17" s="7"/>
      <c r="O17" s="22"/>
      <c r="P17" s="22"/>
      <c r="Q17" s="23" t="s">
        <v>9</v>
      </c>
      <c r="R17" s="103" t="s">
        <v>10</v>
      </c>
      <c r="S17" s="104"/>
      <c r="T17" s="105"/>
      <c r="U17" s="24"/>
      <c r="V17" s="25"/>
    </row>
    <row r="18" spans="2:22" ht="30" customHeight="1" thickTop="1" thickBot="1" x14ac:dyDescent="0.3">
      <c r="B18" s="107"/>
      <c r="C18" s="107"/>
      <c r="D18" s="107"/>
      <c r="E18" s="107"/>
      <c r="F18" s="107"/>
      <c r="G18" s="107"/>
      <c r="H18" s="107"/>
      <c r="I18" s="26"/>
      <c r="L18" s="9"/>
      <c r="M18" s="9"/>
      <c r="N18" s="9"/>
      <c r="O18" s="27"/>
      <c r="P18" s="27"/>
      <c r="Q18" s="28">
        <f>SUM(P7:P15)</f>
        <v>12640</v>
      </c>
      <c r="R18" s="100">
        <f>SUM(S7:S15)</f>
        <v>10277</v>
      </c>
      <c r="S18" s="101"/>
      <c r="T18" s="102"/>
    </row>
    <row r="19" spans="2:22" ht="15.75" thickTop="1" x14ac:dyDescent="0.25">
      <c r="B19" s="99" t="s">
        <v>29</v>
      </c>
      <c r="C19" s="99"/>
      <c r="D19" s="99"/>
      <c r="E19" s="99"/>
      <c r="F19" s="99"/>
      <c r="G19" s="99"/>
      <c r="H19" s="89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22" x14ac:dyDescent="0.25">
      <c r="B20" s="46"/>
      <c r="C20" s="46"/>
      <c r="D20" s="46"/>
      <c r="E20" s="46"/>
      <c r="F20" s="46"/>
      <c r="G20" s="89"/>
      <c r="H20" s="8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22" x14ac:dyDescent="0.25">
      <c r="B21" s="46"/>
      <c r="C21" s="46"/>
      <c r="D21" s="46"/>
      <c r="E21" s="46"/>
      <c r="F21" s="46"/>
      <c r="G21" s="89"/>
      <c r="H21" s="8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22" x14ac:dyDescent="0.25">
      <c r="B22" s="46"/>
      <c r="C22" s="46"/>
      <c r="D22" s="46"/>
      <c r="E22" s="46"/>
      <c r="F22" s="46"/>
      <c r="G22" s="89"/>
      <c r="H22" s="89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22" ht="19.899999999999999" customHeight="1" x14ac:dyDescent="0.25">
      <c r="C23" s="21"/>
      <c r="D23" s="29"/>
      <c r="E23" s="21"/>
      <c r="F23" s="21"/>
      <c r="G23" s="89"/>
      <c r="H23" s="89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22" ht="19.899999999999999" customHeight="1" x14ac:dyDescent="0.25">
      <c r="H24" s="36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22" ht="19.899999999999999" customHeight="1" x14ac:dyDescent="0.25">
      <c r="C25" s="21"/>
      <c r="D25" s="29"/>
      <c r="E25" s="21"/>
      <c r="F25" s="21"/>
      <c r="G25" s="89"/>
      <c r="H25" s="8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22" ht="19.899999999999999" customHeight="1" x14ac:dyDescent="0.25">
      <c r="C26" s="21"/>
      <c r="D26" s="29"/>
      <c r="E26" s="21"/>
      <c r="F26" s="21"/>
      <c r="G26" s="89"/>
      <c r="H26" s="8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22" ht="19.899999999999999" customHeight="1" x14ac:dyDescent="0.25">
      <c r="C27" s="21"/>
      <c r="D27" s="29"/>
      <c r="E27" s="21"/>
      <c r="F27" s="21"/>
      <c r="G27" s="89"/>
      <c r="H27" s="8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22" ht="19.899999999999999" customHeight="1" x14ac:dyDescent="0.25">
      <c r="C28" s="21"/>
      <c r="D28" s="29"/>
      <c r="E28" s="21"/>
      <c r="F28" s="21"/>
      <c r="G28" s="89"/>
      <c r="H28" s="8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22" ht="19.899999999999999" customHeight="1" x14ac:dyDescent="0.25">
      <c r="C29" s="21"/>
      <c r="D29" s="29"/>
      <c r="E29" s="21"/>
      <c r="F29" s="21"/>
      <c r="G29" s="89"/>
      <c r="H29" s="8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22" ht="19.899999999999999" customHeight="1" x14ac:dyDescent="0.25">
      <c r="C30" s="21"/>
      <c r="D30" s="29"/>
      <c r="E30" s="21"/>
      <c r="F30" s="21"/>
      <c r="G30" s="89"/>
      <c r="H30" s="8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22" ht="19.899999999999999" customHeight="1" x14ac:dyDescent="0.25">
      <c r="C31" s="21"/>
      <c r="D31" s="29"/>
      <c r="E31" s="21"/>
      <c r="F31" s="21"/>
      <c r="G31" s="89"/>
      <c r="H31" s="8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22" ht="19.899999999999999" customHeight="1" x14ac:dyDescent="0.25">
      <c r="C32" s="21"/>
      <c r="D32" s="29"/>
      <c r="E32" s="21"/>
      <c r="F32" s="21"/>
      <c r="G32" s="89"/>
      <c r="H32" s="8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9"/>
      <c r="H33" s="8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9"/>
      <c r="H34" s="8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9"/>
      <c r="H35" s="8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9"/>
      <c r="H36" s="8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9"/>
      <c r="H37" s="8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9"/>
      <c r="H38" s="8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9"/>
      <c r="H39" s="8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9"/>
      <c r="H40" s="8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9"/>
      <c r="H41" s="8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9"/>
      <c r="H42" s="8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9"/>
      <c r="H43" s="8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9"/>
      <c r="H44" s="8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9"/>
      <c r="H45" s="8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9"/>
      <c r="H46" s="8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9"/>
      <c r="H47" s="8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9"/>
      <c r="H48" s="8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9"/>
      <c r="H49" s="8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9"/>
      <c r="H50" s="8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9"/>
      <c r="H51" s="8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9"/>
      <c r="H52" s="8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9"/>
      <c r="H53" s="8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9"/>
      <c r="H54" s="8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9"/>
      <c r="H55" s="8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9"/>
      <c r="H56" s="8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9"/>
      <c r="H57" s="8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9"/>
      <c r="H58" s="8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9"/>
      <c r="H59" s="8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9"/>
      <c r="H60" s="8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9"/>
      <c r="H61" s="8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9"/>
      <c r="H62" s="8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9"/>
      <c r="H63" s="8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9"/>
      <c r="H64" s="8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9"/>
      <c r="H65" s="8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9"/>
      <c r="H66" s="8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9"/>
      <c r="H67" s="8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9"/>
      <c r="H68" s="8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9"/>
      <c r="H69" s="8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9"/>
      <c r="H70" s="8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9"/>
      <c r="H71" s="8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9"/>
      <c r="H72" s="8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9"/>
      <c r="H73" s="8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9"/>
      <c r="H74" s="8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9"/>
      <c r="H75" s="8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9"/>
      <c r="H76" s="8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9"/>
      <c r="H77" s="8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9"/>
      <c r="H78" s="8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9"/>
      <c r="H79" s="8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9"/>
      <c r="H80" s="8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9"/>
      <c r="H81" s="8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9"/>
      <c r="H82" s="8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9"/>
      <c r="H83" s="8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9"/>
      <c r="H84" s="8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9"/>
      <c r="H85" s="8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9"/>
      <c r="H86" s="8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9"/>
      <c r="H87" s="8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9"/>
      <c r="H88" s="8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9"/>
      <c r="H89" s="8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9"/>
      <c r="H90" s="8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9"/>
      <c r="H91" s="8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9"/>
      <c r="H92" s="8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9"/>
      <c r="H93" s="8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9"/>
      <c r="H94" s="8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9"/>
      <c r="H95" s="8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9"/>
      <c r="H96" s="89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9"/>
      <c r="H97" s="89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9"/>
      <c r="H98" s="89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89"/>
      <c r="H99" s="89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89"/>
      <c r="H100" s="89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89"/>
      <c r="H101" s="89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89"/>
      <c r="H102" s="89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89"/>
      <c r="H103" s="89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89"/>
      <c r="H104" s="89"/>
      <c r="I104" s="11"/>
      <c r="J104" s="11"/>
      <c r="K104" s="11"/>
      <c r="L104" s="11"/>
      <c r="M104" s="11"/>
      <c r="N104" s="6"/>
      <c r="O104" s="6"/>
      <c r="P104" s="6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ht="19.899999999999999" customHeight="1" x14ac:dyDescent="0.25">
      <c r="C110" s="5"/>
      <c r="E110" s="5"/>
      <c r="F110" s="5"/>
      <c r="J110" s="5"/>
    </row>
    <row r="111" spans="3:19" ht="19.899999999999999" customHeight="1" x14ac:dyDescent="0.25">
      <c r="C111" s="5"/>
      <c r="E111" s="5"/>
      <c r="F111" s="5"/>
      <c r="J111" s="5"/>
    </row>
    <row r="112" spans="3:19" ht="19.899999999999999" customHeight="1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</sheetData>
  <sheetProtection algorithmName="SHA-512" hashValue="tbuMLqdcWZ3EmN8E1q2NflF8fll+AVc5ysP6bveq4DKGWlkpVevl1eo0pGA/CN+c9czRKxeSrQmem0cdTRU/Jg==" saltValue="WKwTZwkHU1z6j+ob4YvCAA==" spinCount="100000" sheet="1" objects="1" scenarios="1"/>
  <mergeCells count="16">
    <mergeCell ref="U7:U15"/>
    <mergeCell ref="B1:D1"/>
    <mergeCell ref="G5:H5"/>
    <mergeCell ref="M7:M15"/>
    <mergeCell ref="N7:N15"/>
    <mergeCell ref="O7:O15"/>
    <mergeCell ref="K7:K13"/>
    <mergeCell ref="K14:K15"/>
    <mergeCell ref="L7:L15"/>
    <mergeCell ref="I7:I15"/>
    <mergeCell ref="J7:J15"/>
    <mergeCell ref="B19:G19"/>
    <mergeCell ref="R18:T18"/>
    <mergeCell ref="R17:T17"/>
    <mergeCell ref="B17:G17"/>
    <mergeCell ref="B18:H18"/>
  </mergeCells>
  <conditionalFormatting sqref="B7:B15 D10:D15">
    <cfRule type="containsBlanks" dxfId="8" priority="53">
      <formula>LEN(TRIM(B7))=0</formula>
    </cfRule>
  </conditionalFormatting>
  <conditionalFormatting sqref="B7:B15">
    <cfRule type="cellIs" dxfId="7" priority="50" operator="greaterThanOrEqual">
      <formula>1</formula>
    </cfRule>
  </conditionalFormatting>
  <conditionalFormatting sqref="T7:T15">
    <cfRule type="cellIs" dxfId="6" priority="37" operator="equal">
      <formula>"VYHOVUJE"</formula>
    </cfRule>
  </conditionalFormatting>
  <conditionalFormatting sqref="T7:T15">
    <cfRule type="cellIs" dxfId="5" priority="36" operator="equal">
      <formula>"NEVYHOVUJE"</formula>
    </cfRule>
  </conditionalFormatting>
  <conditionalFormatting sqref="G7:H15 R7:R15">
    <cfRule type="containsBlanks" dxfId="4" priority="30">
      <formula>LEN(TRIM(G7))=0</formula>
    </cfRule>
  </conditionalFormatting>
  <conditionalFormatting sqref="G7:H15 R7:R15">
    <cfRule type="notContainsBlanks" dxfId="3" priority="28">
      <formula>LEN(TRIM(G7))&gt;0</formula>
    </cfRule>
  </conditionalFormatting>
  <conditionalFormatting sqref="G7:H15 R7:R15">
    <cfRule type="notContainsBlanks" dxfId="2" priority="27">
      <formula>LEN(TRIM(G7))&gt;0</formula>
    </cfRule>
  </conditionalFormatting>
  <conditionalFormatting sqref="G7:H15">
    <cfRule type="notContainsBlanks" dxfId="1" priority="26">
      <formula>LEN(TRIM(G7))&gt;0</formula>
    </cfRule>
  </conditionalFormatting>
  <conditionalFormatting sqref="D7:D9">
    <cfRule type="containsBlanks" dxfId="0" priority="1">
      <formula>LEN(TRIM(D7))=0</formula>
    </cfRule>
  </conditionalFormatting>
  <dataValidations count="3">
    <dataValidation type="list" allowBlank="1" showInputMessage="1" showErrorMessage="1" sqref="J7" xr:uid="{00000000-0002-0000-0000-000000000000}">
      <formula1>"ANO,NE"</formula1>
    </dataValidation>
    <dataValidation type="list" showInputMessage="1" showErrorMessage="1" sqref="E7:E15" xr:uid="{00000000-0002-0000-0000-000001000000}">
      <formula1>"ks,bal,sada,m,"</formula1>
    </dataValidation>
    <dataValidation type="list" allowBlank="1" showInputMessage="1" showErrorMessage="1" sqref="V7:V15" xr:uid="{00000000-0002-0000-0000-000002000000}">
      <formula1>#REF!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Jiří Blažek</cp:lastModifiedBy>
  <cp:revision>3</cp:revision>
  <cp:lastPrinted>2022-02-24T10:11:17Z</cp:lastPrinted>
  <dcterms:created xsi:type="dcterms:W3CDTF">2014-03-05T12:43:32Z</dcterms:created>
  <dcterms:modified xsi:type="dcterms:W3CDTF">2022-03-28T12:10:59Z</dcterms:modified>
</cp:coreProperties>
</file>